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Վարչական 05.01" sheetId="3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1" l="1"/>
  <c r="J33" i="31"/>
  <c r="J34" i="31"/>
  <c r="J42" i="31"/>
  <c r="J44" i="31"/>
  <c r="J49" i="31"/>
  <c r="J53" i="31"/>
  <c r="J57" i="31"/>
  <c r="J125" i="31"/>
  <c r="J133" i="31"/>
  <c r="J165" i="31" l="1"/>
  <c r="I165" i="31"/>
  <c r="H165" i="31"/>
  <c r="G165" i="31"/>
  <c r="F165" i="31"/>
  <c r="E165" i="31"/>
  <c r="D165" i="31"/>
  <c r="J163" i="31"/>
  <c r="I163" i="31"/>
  <c r="H163" i="31"/>
  <c r="G163" i="31"/>
  <c r="F163" i="31"/>
  <c r="E163" i="31"/>
  <c r="D163" i="31"/>
  <c r="J158" i="31"/>
  <c r="I158" i="31"/>
  <c r="H158" i="31"/>
  <c r="G158" i="31"/>
  <c r="F158" i="31"/>
  <c r="E158" i="31"/>
  <c r="D158" i="31"/>
  <c r="J147" i="31"/>
  <c r="I147" i="31"/>
  <c r="H147" i="31"/>
  <c r="H146" i="31" s="1"/>
  <c r="G147" i="31"/>
  <c r="F147" i="31"/>
  <c r="E147" i="31"/>
  <c r="D147" i="31"/>
  <c r="D146" i="31" s="1"/>
  <c r="J144" i="31"/>
  <c r="I144" i="31"/>
  <c r="H144" i="31"/>
  <c r="G144" i="31"/>
  <c r="F144" i="31"/>
  <c r="E144" i="31"/>
  <c r="D144" i="31"/>
  <c r="J142" i="31"/>
  <c r="I142" i="31"/>
  <c r="H142" i="31"/>
  <c r="G142" i="31"/>
  <c r="F142" i="31"/>
  <c r="E142" i="31"/>
  <c r="D142" i="31"/>
  <c r="J140" i="31"/>
  <c r="I140" i="31"/>
  <c r="H140" i="31"/>
  <c r="G140" i="31"/>
  <c r="F140" i="31"/>
  <c r="E140" i="31"/>
  <c r="D140" i="31"/>
  <c r="J137" i="31"/>
  <c r="I137" i="31"/>
  <c r="H137" i="31"/>
  <c r="G137" i="31"/>
  <c r="F137" i="31"/>
  <c r="E137" i="31"/>
  <c r="D137" i="31"/>
  <c r="J135" i="31"/>
  <c r="I135" i="31"/>
  <c r="H135" i="31"/>
  <c r="G135" i="31"/>
  <c r="F135" i="31"/>
  <c r="E135" i="31"/>
  <c r="D135" i="31"/>
  <c r="J130" i="31"/>
  <c r="I130" i="31"/>
  <c r="H130" i="31"/>
  <c r="G130" i="31"/>
  <c r="F130" i="31"/>
  <c r="E130" i="31"/>
  <c r="D130" i="31"/>
  <c r="J127" i="31"/>
  <c r="I127" i="31"/>
  <c r="H127" i="31"/>
  <c r="G127" i="31"/>
  <c r="F127" i="31"/>
  <c r="E127" i="31"/>
  <c r="D127" i="31"/>
  <c r="E126" i="31"/>
  <c r="J116" i="31"/>
  <c r="I116" i="31"/>
  <c r="H116" i="31"/>
  <c r="G116" i="31"/>
  <c r="G112" i="31" s="1"/>
  <c r="F116" i="31"/>
  <c r="E116" i="31"/>
  <c r="D116" i="31"/>
  <c r="J113" i="31"/>
  <c r="I113" i="31"/>
  <c r="H113" i="31"/>
  <c r="G113" i="31"/>
  <c r="F113" i="31"/>
  <c r="E113" i="31"/>
  <c r="D113" i="31"/>
  <c r="J105" i="31"/>
  <c r="I105" i="31"/>
  <c r="H105" i="31"/>
  <c r="G105" i="31"/>
  <c r="F105" i="31"/>
  <c r="E105" i="31"/>
  <c r="D105" i="31"/>
  <c r="J96" i="31"/>
  <c r="I96" i="31"/>
  <c r="H96" i="31"/>
  <c r="G96" i="31"/>
  <c r="F96" i="31"/>
  <c r="E96" i="31"/>
  <c r="D96" i="31"/>
  <c r="J93" i="31"/>
  <c r="I93" i="31"/>
  <c r="H93" i="31"/>
  <c r="G93" i="31"/>
  <c r="F93" i="31"/>
  <c r="E93" i="31"/>
  <c r="D93" i="31"/>
  <c r="J90" i="31"/>
  <c r="J89" i="31" s="1"/>
  <c r="I90" i="31"/>
  <c r="H90" i="31"/>
  <c r="G90" i="31"/>
  <c r="F90" i="31"/>
  <c r="F89" i="31" s="1"/>
  <c r="E90" i="31"/>
  <c r="D90" i="31"/>
  <c r="J84" i="31"/>
  <c r="I84" i="31"/>
  <c r="H84" i="31"/>
  <c r="G84" i="31"/>
  <c r="F84" i="31"/>
  <c r="E84" i="31"/>
  <c r="D84" i="31"/>
  <c r="J75" i="31"/>
  <c r="I75" i="31"/>
  <c r="H75" i="31"/>
  <c r="G75" i="31"/>
  <c r="F75" i="31"/>
  <c r="E75" i="31"/>
  <c r="D75" i="31"/>
  <c r="I66" i="31"/>
  <c r="H66" i="31"/>
  <c r="G66" i="31"/>
  <c r="F66" i="31"/>
  <c r="E66" i="31"/>
  <c r="D66" i="31"/>
  <c r="I63" i="31"/>
  <c r="H63" i="31"/>
  <c r="G63" i="31"/>
  <c r="F63" i="31"/>
  <c r="E63" i="31"/>
  <c r="D63" i="31"/>
  <c r="J61" i="31"/>
  <c r="I61" i="31"/>
  <c r="H61" i="31"/>
  <c r="G61" i="31"/>
  <c r="F61" i="31"/>
  <c r="E61" i="31"/>
  <c r="D61" i="31"/>
  <c r="J58" i="31"/>
  <c r="I52" i="31"/>
  <c r="H52" i="31"/>
  <c r="G52" i="31"/>
  <c r="F52" i="31"/>
  <c r="E52" i="31"/>
  <c r="D52" i="31"/>
  <c r="F48" i="31"/>
  <c r="I48" i="31"/>
  <c r="H48" i="31"/>
  <c r="G48" i="31"/>
  <c r="E48" i="31"/>
  <c r="D48" i="31"/>
  <c r="I40" i="31"/>
  <c r="H40" i="31"/>
  <c r="G40" i="31"/>
  <c r="F40" i="31"/>
  <c r="E40" i="31"/>
  <c r="D40" i="31"/>
  <c r="I31" i="31"/>
  <c r="I30" i="31" s="1"/>
  <c r="H31" i="31"/>
  <c r="H30" i="31" s="1"/>
  <c r="G31" i="31"/>
  <c r="G30" i="31" s="1"/>
  <c r="F31" i="31"/>
  <c r="F30" i="31" s="1"/>
  <c r="E31" i="31"/>
  <c r="E30" i="31" s="1"/>
  <c r="D31" i="31"/>
  <c r="D30" i="31" s="1"/>
  <c r="J52" i="31" l="1"/>
  <c r="I126" i="31"/>
  <c r="J48" i="31"/>
  <c r="I146" i="31"/>
  <c r="E39" i="31"/>
  <c r="I39" i="31"/>
  <c r="J63" i="31"/>
  <c r="E89" i="31"/>
  <c r="I89" i="31"/>
  <c r="G146" i="31"/>
  <c r="G89" i="31"/>
  <c r="E146" i="31"/>
  <c r="J66" i="31"/>
  <c r="D89" i="31"/>
  <c r="H89" i="31"/>
  <c r="F146" i="31"/>
  <c r="J146" i="31"/>
  <c r="E112" i="31"/>
  <c r="J31" i="31"/>
  <c r="J30" i="31" s="1"/>
  <c r="F112" i="31"/>
  <c r="J40" i="31"/>
  <c r="D126" i="31"/>
  <c r="D112" i="31"/>
  <c r="D39" i="31"/>
  <c r="D29" i="31" s="1"/>
  <c r="D170" i="31" s="1"/>
  <c r="J112" i="31"/>
  <c r="H112" i="31"/>
  <c r="I112" i="31"/>
  <c r="F39" i="31"/>
  <c r="H39" i="31"/>
  <c r="G39" i="31"/>
  <c r="F126" i="31"/>
  <c r="G126" i="31"/>
  <c r="H126" i="31"/>
  <c r="J126" i="31"/>
  <c r="J39" i="31" l="1"/>
  <c r="J29" i="31" s="1"/>
  <c r="J170" i="31" s="1"/>
  <c r="I29" i="31"/>
  <c r="I170" i="31" s="1"/>
  <c r="E29" i="31"/>
  <c r="E170" i="31" s="1"/>
  <c r="F29" i="31"/>
  <c r="F170" i="31" s="1"/>
  <c r="H29" i="31"/>
  <c r="H170" i="31" s="1"/>
  <c r="G29" i="31"/>
  <c r="G170" i="31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<sst xmlns="http://schemas.openxmlformats.org/spreadsheetml/2006/main" count="353" uniqueCount="313">
  <si>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</si>
  <si>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</si>
  <si>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</si>
  <si>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</si>
  <si>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</si>
  <si>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</si>
  <si>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</si>
  <si>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</si>
  <si>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</si>
  <si>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</si>
  <si>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</si>
  <si>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</si>
  <si>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</si>
  <si>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</si>
  <si>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</si>
  <si>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</si>
  <si>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</si>
  <si>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</si>
  <si>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</si>
  <si>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</si>
  <si>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</si>
  <si>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</si>
  <si>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</si>
  <si>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</si>
  <si>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</si>
  <si>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</si>
  <si>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</si>
  <si>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</si>
  <si>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</si>
  <si>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</si>
  <si>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</si>
  <si>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</si>
  <si>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</si>
  <si>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</si>
  <si>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</si>
  <si>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</si>
  <si>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</si>
  <si>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</si>
  <si>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</si>
  <si>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</si>
  <si>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</si>
  <si>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</si>
  <si>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</si>
  <si>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</si>
  <si>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</si>
  <si>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</si>
  <si>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</si>
  <si>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</si>
  <si>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</si>
  <si>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</si>
  <si>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</si>
  <si>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</si>
  <si>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</si>
  <si>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</si>
  <si>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</si>
  <si>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</si>
  <si>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</si>
  <si>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</si>
  <si>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</si>
  <si>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</si>
  <si>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</si>
  <si>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</si>
  <si>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</si>
  <si>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</si>
  <si>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</si>
  <si>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</si>
  <si>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</si>
  <si>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</si>
  <si>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</si>
  <si>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</si>
  <si>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</si>
  <si>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</si>
  <si>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</si>
  <si>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</si>
  <si>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</si>
  <si>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</si>
  <si>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</si>
  <si>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</si>
  <si>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</si>
  <si>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</si>
  <si>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</si>
  <si>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</si>
  <si>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</si>
  <si>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</si>
  <si>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</si>
  <si>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</si>
  <si>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</si>
  <si>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</si>
  <si>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</si>
  <si>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</si>
  <si>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</si>
  <si>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</si>
  <si>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</si>
  <si>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</si>
  <si>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</si>
  <si>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</si>
  <si>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</si>
  <si>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</si>
  <si>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</si>
  <si>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</si>
  <si>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</si>
  <si>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</si>
  <si>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</si>
  <si>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</si>
  <si>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</si>
  <si>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</si>
  <si>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</si>
  <si>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</si>
  <si>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</si>
  <si>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</si>
  <si>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</si>
  <si>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</si>
  <si>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</si>
  <si>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</si>
  <si>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</si>
  <si>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</si>
  <si>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</si>
  <si>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</si>
  <si>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</si>
  <si>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</si>
  <si>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</si>
  <si>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</si>
  <si>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</si>
  <si>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</si>
  <si>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</si>
  <si>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</si>
  <si>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</si>
  <si>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</si>
  <si>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</si>
  <si>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</si>
  <si>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</si>
  <si>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</si>
  <si>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</si>
  <si>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</si>
  <si>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</si>
  <si>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</si>
  <si>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</si>
  <si>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</si>
  <si>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</si>
  <si>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</si>
  <si>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</si>
  <si>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</si>
  <si>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</si>
  <si>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</si>
  <si>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</si>
  <si>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</si>
  <si>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</si>
  <si>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</si>
  <si>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</si>
  <si>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</si>
  <si>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</si>
  <si>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</si>
  <si>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</si>
  <si>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</si>
  <si>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</si>
  <si>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</si>
  <si>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</si>
  <si>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</si>
  <si>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</si>
  <si>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</si>
  <si>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</si>
  <si>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</si>
  <si>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</si>
  <si>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</si>
  <si>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</si>
  <si>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</si>
  <si>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</si>
  <si>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</si>
  <si>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</si>
  <si>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</si>
  <si>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</si>
  <si>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</si>
  <si>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</si>
  <si>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</si>
  <si>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</si>
  <si>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</si>
  <si>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</si>
  <si>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</si>
  <si>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</si>
  <si>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</si>
  <si>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</si>
  <si>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</si>
  <si>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</si>
  <si>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</si>
  <si>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</si>
  <si>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</si>
  <si>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</si>
  <si>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</si>
  <si>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</si>
  <si>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</si>
  <si>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</si>
  <si>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</si>
  <si>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</si>
  <si>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</si>
  <si>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</si>
  <si>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</si>
  <si>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</si>
  <si>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</si>
  <si>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</si>
  <si>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</si>
  <si>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</si>
  <si>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</si>
  <si>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</si>
  <si>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</si>
  <si>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</si>
  <si>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</si>
  <si>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</si>
  <si>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</si>
  <si>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</si>
  <si>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</si>
  <si>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</si>
  <si>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</si>
  <si>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</si>
  <si>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</si>
  <si>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</si>
  <si>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</si>
  <si>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</si>
  <si>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</si>
  <si>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</si>
  <si>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</si>
  <si>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</si>
  <si>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</si>
  <si>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</si>
  <si>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</si>
  <si>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</si>
  <si>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</si>
  <si>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</si>
  <si>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</si>
  <si>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</si>
  <si>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</si>
  <si>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</si>
  <si>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</si>
  <si>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</si>
  <si>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</si>
  <si>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</si>
  <si>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</si>
  <si>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</si>
  <si>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</si>
  <si>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</si>
  <si>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</si>
  <si>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</si>
  <si>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</si>
  <si>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</si>
  <si>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</si>
  <si>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</si>
  <si>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</si>
  <si>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</si>
  <si>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</si>
  <si>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</si>
  <si>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</si>
  <si>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</si>
  <si>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</si>
  <si>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</si>
  <si>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</si>
  <si>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</si>
  <si>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</si>
  <si>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</si>
  <si>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</si>
  <si>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</si>
  <si>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</si>
  <si>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</si>
  <si>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</si>
  <si>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</si>
  <si>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</si>
  <si>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</si>
  <si>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</si>
  <si>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</si>
  <si>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</si>
  <si>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</si>
  <si>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</si>
  <si>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</si>
  <si>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</si>
  <si>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</si>
  <si>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</si>
  <si>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</si>
  <si>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</si>
  <si>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</si>
  <si>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</si>
  <si>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</si>
  <si>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</si>
  <si>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</si>
  <si>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</si>
  <si>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</si>
  <si>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</si>
  <si>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</si>
  <si>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</si>
  <si>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</si>
  <si>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</si>
  <si>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</si>
  <si>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</si>
  <si>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</si>
  <si>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</si>
  <si>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</si>
  <si>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</si>
  <si>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</si>
  <si>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</si>
  <si>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</si>
  <si>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</si>
  <si>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ք.Երևան, Գ. Նժդեհի 23</t>
    </r>
  </si>
  <si>
    <t>Մ.Սաֆարյան</t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</si>
  <si>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Վարչական դատարան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</si>
  <si>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վարչական դատարանի  բնականոն գործունեության և ՀՀ Վարչական դատարանի  կողմից դատական պաշտպանության  իրավունքի ապահովում </t>
    </r>
  </si>
  <si>
    <t>1080 11006</t>
  </si>
  <si>
    <t>900021000162</t>
  </si>
  <si>
    <r>
      <t xml:space="preserve">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</si>
  <si>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>799 333,2  հազար (Յոթ հարյուր ինսունինը միլիոն երեք հարյուր երեսուներեք հազար երկու հարյուր) դրամ գումարով:</t>
    </r>
  </si>
  <si>
    <t>«        »  հունվարի  2023թ.</t>
  </si>
  <si>
    <t>Բարձրագույն դատական խորհրդի նախագահ՝                                                                                                               Կարեն Անդրեասյան</t>
  </si>
  <si>
    <t xml:space="preserve">01 հունվարի 2023թ. -- 31 դեկտեմբերի 2023թ. ժամանակահատվածի համար </t>
  </si>
  <si>
    <t>«        »  հունվարի   2023թ.</t>
  </si>
  <si>
    <t>«Հավելված 8
Հայաստանի Հանրապետության
Բարձրագույն դատական խորհրդի 
2023թ. հունվարի 5-ի թիվ ԲԴԽ-2-Ո-3  որոշման»</t>
  </si>
  <si>
    <t>Ն.Բադալյան</t>
  </si>
  <si>
    <t>ԱՇԽԱՏԱԿԱԶՄԻ ՂԵԿԱՎԱՐԻ ՊԱՇՏՈՆԱԿԱՏԱՐ՝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</si>
</sst>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topLeftCell="A142" zoomScaleNormal="100" workbookViewId="0">
      <selection activeCell="A174" sqref="A174:B174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310</v>
      </c>
      <c r="I1" s="91"/>
      <c r="J1" s="91"/>
    </row>
    <row r="2" spans="1:10" ht="94.5" customHeight="1" x14ac:dyDescent="0.25">
      <c r="H2" s="91" t="s">
        <v>145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22.5" customHeight="1" x14ac:dyDescent="0.3">
      <c r="A6" s="95" t="s">
        <v>305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2" t="s">
        <v>149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307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304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306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308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300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298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03" t="s">
        <v>153</v>
      </c>
      <c r="B18" s="103"/>
      <c r="C18" s="80"/>
      <c r="D18" s="10"/>
      <c r="G18" s="106" t="s">
        <v>301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302</v>
      </c>
    </row>
    <row r="21" spans="1:11" s="17" customFormat="1" ht="12.75" customHeight="1" x14ac:dyDescent="0.25">
      <c r="A21" s="108" t="s">
        <v>155</v>
      </c>
      <c r="B21" s="108"/>
      <c r="C21" s="28"/>
      <c r="F21" s="27"/>
      <c r="G21" s="18" t="s">
        <v>163</v>
      </c>
    </row>
    <row r="22" spans="1:11" s="17" customFormat="1" ht="38.25" customHeight="1" thickBot="1" x14ac:dyDescent="0.3">
      <c r="A22" s="109" t="s">
        <v>296</v>
      </c>
      <c r="B22" s="109"/>
      <c r="C22" s="109"/>
      <c r="D22" s="44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">
      <c r="A23" s="110" t="s">
        <v>156</v>
      </c>
      <c r="B23" s="110"/>
      <c r="C23" s="28"/>
      <c r="D23" s="87" t="s">
        <v>303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1" t="s">
        <v>161</v>
      </c>
      <c r="H24" s="111"/>
      <c r="I24" s="111"/>
      <c r="J24" s="11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2" t="s">
        <v>166</v>
      </c>
      <c r="E26" s="113"/>
      <c r="F26" s="114" t="s">
        <v>168</v>
      </c>
      <c r="G26" s="114" t="s">
        <v>169</v>
      </c>
      <c r="H26" s="115"/>
      <c r="I26" s="115"/>
      <c r="J26" s="11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799333.2</v>
      </c>
      <c r="G29" s="88">
        <f t="shared" si="0"/>
        <v>143810.29999999999</v>
      </c>
      <c r="H29" s="88">
        <f t="shared" si="0"/>
        <v>340388</v>
      </c>
      <c r="I29" s="88">
        <f t="shared" si="0"/>
        <v>543482.5</v>
      </c>
      <c r="J29" s="88">
        <f t="shared" si="0"/>
        <v>799333.2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715383.09999999986</v>
      </c>
      <c r="G30" s="88">
        <f t="shared" si="1"/>
        <v>123582.9</v>
      </c>
      <c r="H30" s="88">
        <f t="shared" si="1"/>
        <v>299164.5</v>
      </c>
      <c r="I30" s="88">
        <f t="shared" si="1"/>
        <v>481274.30000000005</v>
      </c>
      <c r="J30" s="88">
        <f t="shared" si="1"/>
        <v>715383.09999999986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715383.09999999986</v>
      </c>
      <c r="G31" s="88">
        <f t="shared" si="2"/>
        <v>123582.9</v>
      </c>
      <c r="H31" s="88">
        <f t="shared" si="2"/>
        <v>299164.5</v>
      </c>
      <c r="I31" s="88">
        <f t="shared" si="2"/>
        <v>481274.30000000005</v>
      </c>
      <c r="J31" s="88">
        <f t="shared" si="2"/>
        <v>715383.09999999986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625507.09999999986</v>
      </c>
      <c r="G32" s="49">
        <v>104251.2</v>
      </c>
      <c r="H32" s="49">
        <v>260628</v>
      </c>
      <c r="I32" s="49">
        <v>417004.7</v>
      </c>
      <c r="J32" s="49">
        <f t="shared" ref="J32:J33" si="3">+F32</f>
        <v>625507.09999999986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76819.100000000006</v>
      </c>
      <c r="G33" s="49">
        <v>12803.2</v>
      </c>
      <c r="H33" s="49">
        <v>32008</v>
      </c>
      <c r="I33" s="49">
        <v>51212.7</v>
      </c>
      <c r="J33" s="49">
        <f t="shared" si="3"/>
        <v>76819.100000000006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13056.9</v>
      </c>
      <c r="G34" s="49">
        <v>6528.5</v>
      </c>
      <c r="H34" s="49">
        <v>6528.5</v>
      </c>
      <c r="I34" s="49">
        <v>13056.9</v>
      </c>
      <c r="J34" s="49">
        <f>+F34</f>
        <v>13056.9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78920.799999999988</v>
      </c>
      <c r="G39" s="88">
        <f t="shared" si="4"/>
        <v>19233.600000000002</v>
      </c>
      <c r="H39" s="88">
        <f t="shared" si="4"/>
        <v>38963.799999999996</v>
      </c>
      <c r="I39" s="88">
        <f t="shared" si="4"/>
        <v>58694</v>
      </c>
      <c r="J39" s="88">
        <f t="shared" si="4"/>
        <v>78920.799999999988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75403</v>
      </c>
      <c r="G40" s="88">
        <f t="shared" si="5"/>
        <v>18850.800000000003</v>
      </c>
      <c r="H40" s="88">
        <f t="shared" si="5"/>
        <v>37701.5</v>
      </c>
      <c r="I40" s="88">
        <f t="shared" si="5"/>
        <v>56552.299999999996</v>
      </c>
      <c r="J40" s="88">
        <f t="shared" si="5"/>
        <v>75403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51">
        <v>9605.3999999999978</v>
      </c>
      <c r="G42" s="51">
        <v>2401.4</v>
      </c>
      <c r="H42" s="51">
        <v>4802.7</v>
      </c>
      <c r="I42" s="51">
        <v>7204.1</v>
      </c>
      <c r="J42" s="51">
        <f>+F42</f>
        <v>9605.3999999999978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51"/>
      <c r="G43" s="51"/>
      <c r="H43" s="51"/>
      <c r="I43" s="51"/>
      <c r="J43" s="51"/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65797.600000000006</v>
      </c>
      <c r="G44" s="49">
        <v>16449.400000000001</v>
      </c>
      <c r="H44" s="49">
        <v>32898.800000000003</v>
      </c>
      <c r="I44" s="49">
        <v>49348.2</v>
      </c>
      <c r="J44" s="49">
        <f>+F44</f>
        <v>65797.600000000006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6">E49+E50+E51</f>
        <v>0</v>
      </c>
      <c r="F48" s="88">
        <f>F49+F50+F51</f>
        <v>310.39999999999998</v>
      </c>
      <c r="G48" s="88">
        <f t="shared" si="6"/>
        <v>62.1</v>
      </c>
      <c r="H48" s="88">
        <f t="shared" si="6"/>
        <v>139.69999999999999</v>
      </c>
      <c r="I48" s="88">
        <f t="shared" si="6"/>
        <v>217.3</v>
      </c>
      <c r="J48" s="88">
        <f t="shared" si="6"/>
        <v>310.39999999999998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310.39999999999998</v>
      </c>
      <c r="G49" s="49">
        <v>62.1</v>
      </c>
      <c r="H49" s="49">
        <v>139.69999999999999</v>
      </c>
      <c r="I49" s="49">
        <v>217.3</v>
      </c>
      <c r="J49" s="49">
        <f>+F49</f>
        <v>310.39999999999998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/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7">E53+E54+E55+E56+E57+E58+E59+E60</f>
        <v>0</v>
      </c>
      <c r="F52" s="88">
        <f>F53+F54+F55+F56+F57+F58+F59+F60</f>
        <v>3207.4</v>
      </c>
      <c r="G52" s="88">
        <f t="shared" si="7"/>
        <v>320.7</v>
      </c>
      <c r="H52" s="88">
        <f t="shared" si="7"/>
        <v>1122.5999999999999</v>
      </c>
      <c r="I52" s="88">
        <f t="shared" si="7"/>
        <v>1924.4</v>
      </c>
      <c r="J52" s="88">
        <f t="shared" si="7"/>
        <v>3207.4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51">
        <v>1207.4000000000001</v>
      </c>
      <c r="G53" s="51">
        <v>120.7</v>
      </c>
      <c r="H53" s="51">
        <v>422.6</v>
      </c>
      <c r="I53" s="51">
        <v>724.4</v>
      </c>
      <c r="J53" s="49">
        <f>+F53</f>
        <v>1207.4000000000001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/>
      <c r="K55" s="50"/>
    </row>
    <row r="56" spans="1:11" s="10" customFormat="1" ht="16.5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2000</v>
      </c>
      <c r="G57" s="51">
        <v>200</v>
      </c>
      <c r="H57" s="51">
        <v>700</v>
      </c>
      <c r="I57" s="51">
        <v>1200</v>
      </c>
      <c r="J57" s="51">
        <f>+F57</f>
        <v>2000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ref="J58" si="8">+F58</f>
        <v>0</v>
      </c>
      <c r="K58" s="50"/>
    </row>
    <row r="59" spans="1:11" s="10" customFormat="1" ht="16.5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/>
      <c r="K59" s="50"/>
    </row>
    <row r="60" spans="1:11" s="10" customFormat="1" ht="16.5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43">
        <f>D62</f>
        <v>0</v>
      </c>
      <c r="E61" s="43">
        <f t="shared" ref="E61:J61" si="9">E62</f>
        <v>0</v>
      </c>
      <c r="F61" s="88">
        <f t="shared" si="9"/>
        <v>0</v>
      </c>
      <c r="G61" s="88">
        <f t="shared" si="9"/>
        <v>0</v>
      </c>
      <c r="H61" s="88">
        <f t="shared" si="9"/>
        <v>0</v>
      </c>
      <c r="I61" s="88">
        <f t="shared" si="9"/>
        <v>0</v>
      </c>
      <c r="J61" s="88">
        <f t="shared" si="9"/>
        <v>0</v>
      </c>
      <c r="K61" s="50"/>
    </row>
    <row r="62" spans="1:11" s="10" customFormat="1" ht="16.5" x14ac:dyDescent="0.25">
      <c r="A62" s="37">
        <v>1124100</v>
      </c>
      <c r="B62" s="47" t="s">
        <v>194</v>
      </c>
      <c r="C62" s="48" t="s">
        <v>85</v>
      </c>
      <c r="D62" s="51"/>
      <c r="E62" s="51"/>
      <c r="F62" s="51"/>
      <c r="G62" s="51"/>
      <c r="H62" s="51"/>
      <c r="I62" s="51"/>
      <c r="J62" s="51"/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0">E64+E65</f>
        <v>0</v>
      </c>
      <c r="F63" s="88">
        <f>F64+F65</f>
        <v>0</v>
      </c>
      <c r="G63" s="88">
        <f t="shared" si="10"/>
        <v>0</v>
      </c>
      <c r="H63" s="88">
        <f t="shared" si="10"/>
        <v>0</v>
      </c>
      <c r="I63" s="88">
        <f t="shared" si="10"/>
        <v>0</v>
      </c>
      <c r="J63" s="88">
        <f t="shared" si="10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/>
      <c r="K65" s="50"/>
    </row>
    <row r="66" spans="1:11" s="10" customFormat="1" ht="16.5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1">E67+E68+E69+E70+E71+E72+E73+E74</f>
        <v>0</v>
      </c>
      <c r="F66" s="88">
        <f t="shared" si="11"/>
        <v>0</v>
      </c>
      <c r="G66" s="88">
        <f t="shared" si="11"/>
        <v>0</v>
      </c>
      <c r="H66" s="88">
        <f t="shared" si="11"/>
        <v>0</v>
      </c>
      <c r="I66" s="88">
        <f t="shared" si="11"/>
        <v>0</v>
      </c>
      <c r="J66" s="88">
        <f t="shared" si="11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/>
      <c r="K73" s="50"/>
    </row>
    <row r="74" spans="1:11" s="10" customFormat="1" ht="16.5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2">E76+E77+E78+E79+E80+E81+E82+E83</f>
        <v>0</v>
      </c>
      <c r="F75" s="43">
        <f t="shared" si="12"/>
        <v>0</v>
      </c>
      <c r="G75" s="43">
        <f t="shared" si="12"/>
        <v>0</v>
      </c>
      <c r="H75" s="43">
        <f t="shared" si="12"/>
        <v>0</v>
      </c>
      <c r="I75" s="43">
        <f t="shared" si="12"/>
        <v>0</v>
      </c>
      <c r="J75" s="43">
        <f t="shared" si="12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3">E85+E86+E87+E88</f>
        <v>0</v>
      </c>
      <c r="F84" s="43">
        <f t="shared" si="13"/>
        <v>0</v>
      </c>
      <c r="G84" s="43">
        <f t="shared" si="13"/>
        <v>0</v>
      </c>
      <c r="H84" s="43">
        <f t="shared" si="13"/>
        <v>0</v>
      </c>
      <c r="I84" s="43">
        <f t="shared" si="13"/>
        <v>0</v>
      </c>
      <c r="J84" s="43">
        <f t="shared" si="13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4">E90+E93+E96+E105</f>
        <v>0</v>
      </c>
      <c r="F89" s="43">
        <f t="shared" si="14"/>
        <v>0</v>
      </c>
      <c r="G89" s="43">
        <f t="shared" si="14"/>
        <v>0</v>
      </c>
      <c r="H89" s="43">
        <f t="shared" si="14"/>
        <v>0</v>
      </c>
      <c r="I89" s="43">
        <f t="shared" si="14"/>
        <v>0</v>
      </c>
      <c r="J89" s="43">
        <f t="shared" si="14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5">E91+E92</f>
        <v>0</v>
      </c>
      <c r="F90" s="43">
        <f t="shared" si="15"/>
        <v>0</v>
      </c>
      <c r="G90" s="43">
        <f t="shared" si="15"/>
        <v>0</v>
      </c>
      <c r="H90" s="43">
        <f t="shared" si="15"/>
        <v>0</v>
      </c>
      <c r="I90" s="43">
        <f t="shared" si="15"/>
        <v>0</v>
      </c>
      <c r="J90" s="43">
        <f t="shared" si="15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6">E94+E95</f>
        <v>0</v>
      </c>
      <c r="F93" s="43">
        <f t="shared" si="16"/>
        <v>0</v>
      </c>
      <c r="G93" s="43">
        <f t="shared" si="16"/>
        <v>0</v>
      </c>
      <c r="H93" s="43">
        <f t="shared" si="16"/>
        <v>0</v>
      </c>
      <c r="I93" s="43">
        <f t="shared" si="16"/>
        <v>0</v>
      </c>
      <c r="J93" s="43">
        <f t="shared" si="16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7">E97+E98+E99+E100+E101+E102+E103+E104</f>
        <v>0</v>
      </c>
      <c r="F96" s="43">
        <f t="shared" si="17"/>
        <v>0</v>
      </c>
      <c r="G96" s="43">
        <f t="shared" si="17"/>
        <v>0</v>
      </c>
      <c r="H96" s="43">
        <f t="shared" si="17"/>
        <v>0</v>
      </c>
      <c r="I96" s="43">
        <f t="shared" si="17"/>
        <v>0</v>
      </c>
      <c r="J96" s="43">
        <f t="shared" si="17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18">E106+E107+E108+E109+E110+E111</f>
        <v>0</v>
      </c>
      <c r="F105" s="43">
        <f t="shared" si="18"/>
        <v>0</v>
      </c>
      <c r="G105" s="43">
        <f t="shared" si="18"/>
        <v>0</v>
      </c>
      <c r="H105" s="43">
        <f t="shared" si="18"/>
        <v>0</v>
      </c>
      <c r="I105" s="43">
        <f t="shared" si="18"/>
        <v>0</v>
      </c>
      <c r="J105" s="43">
        <f t="shared" si="18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19">E113+E116</f>
        <v>0</v>
      </c>
      <c r="F112" s="88">
        <f t="shared" si="19"/>
        <v>4920</v>
      </c>
      <c r="G112" s="88">
        <f t="shared" si="19"/>
        <v>984</v>
      </c>
      <c r="H112" s="88">
        <f t="shared" si="19"/>
        <v>2214</v>
      </c>
      <c r="I112" s="88">
        <f t="shared" si="19"/>
        <v>3444</v>
      </c>
      <c r="J112" s="88">
        <f t="shared" si="19"/>
        <v>4920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0">E114+E115</f>
        <v>0</v>
      </c>
      <c r="F113" s="88">
        <f t="shared" si="20"/>
        <v>0</v>
      </c>
      <c r="G113" s="88">
        <f t="shared" si="20"/>
        <v>0</v>
      </c>
      <c r="H113" s="88">
        <f t="shared" si="20"/>
        <v>0</v>
      </c>
      <c r="I113" s="88">
        <f t="shared" si="20"/>
        <v>0</v>
      </c>
      <c r="J113" s="88">
        <f t="shared" si="20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1">E117+E118+E119+E120+E121+E122+E123+E124+E125</f>
        <v>0</v>
      </c>
      <c r="F116" s="88">
        <f t="shared" si="21"/>
        <v>4920</v>
      </c>
      <c r="G116" s="88">
        <f t="shared" si="21"/>
        <v>984</v>
      </c>
      <c r="H116" s="88">
        <f t="shared" si="21"/>
        <v>2214</v>
      </c>
      <c r="I116" s="88">
        <f t="shared" si="21"/>
        <v>3444</v>
      </c>
      <c r="J116" s="88">
        <f t="shared" si="21"/>
        <v>4920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51">
        <v>4920</v>
      </c>
      <c r="G125" s="51">
        <v>984</v>
      </c>
      <c r="H125" s="51">
        <v>2214</v>
      </c>
      <c r="I125" s="51">
        <v>3444</v>
      </c>
      <c r="J125" s="51">
        <f>+F125</f>
        <v>4920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2">E127+E130+E135+E137+E140+E142+E144</f>
        <v>0</v>
      </c>
      <c r="F126" s="88">
        <f t="shared" si="22"/>
        <v>109.3</v>
      </c>
      <c r="G126" s="88">
        <f t="shared" si="22"/>
        <v>9.8000000000000007</v>
      </c>
      <c r="H126" s="88">
        <f t="shared" si="22"/>
        <v>45.7</v>
      </c>
      <c r="I126" s="88">
        <f t="shared" si="22"/>
        <v>70.2</v>
      </c>
      <c r="J126" s="88">
        <f t="shared" si="22"/>
        <v>109.3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3">E128+E129</f>
        <v>0</v>
      </c>
      <c r="F127" s="88">
        <f t="shared" si="23"/>
        <v>0</v>
      </c>
      <c r="G127" s="88">
        <f t="shared" si="23"/>
        <v>0</v>
      </c>
      <c r="H127" s="88">
        <f t="shared" si="23"/>
        <v>0</v>
      </c>
      <c r="I127" s="88">
        <f t="shared" si="23"/>
        <v>0</v>
      </c>
      <c r="J127" s="88">
        <f t="shared" si="23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4">E131+E132+E133+E134</f>
        <v>0</v>
      </c>
      <c r="F130" s="88">
        <f t="shared" si="24"/>
        <v>109.3</v>
      </c>
      <c r="G130" s="88">
        <f t="shared" si="24"/>
        <v>9.8000000000000007</v>
      </c>
      <c r="H130" s="88">
        <f t="shared" si="24"/>
        <v>45.7</v>
      </c>
      <c r="I130" s="88">
        <f t="shared" si="24"/>
        <v>70.2</v>
      </c>
      <c r="J130" s="88">
        <f t="shared" si="24"/>
        <v>109.3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51">
        <v>109.3</v>
      </c>
      <c r="G133" s="51">
        <v>9.8000000000000007</v>
      </c>
      <c r="H133" s="51">
        <v>45.7</v>
      </c>
      <c r="I133" s="51">
        <v>70.2</v>
      </c>
      <c r="J133" s="51">
        <f>+F133</f>
        <v>109.3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5">E136</f>
        <v>0</v>
      </c>
      <c r="F135" s="43">
        <f t="shared" si="25"/>
        <v>0</v>
      </c>
      <c r="G135" s="43">
        <f t="shared" si="25"/>
        <v>0</v>
      </c>
      <c r="H135" s="43">
        <f t="shared" si="25"/>
        <v>0</v>
      </c>
      <c r="I135" s="43">
        <f t="shared" si="25"/>
        <v>0</v>
      </c>
      <c r="J135" s="43">
        <f t="shared" si="25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6">E138+E139</f>
        <v>0</v>
      </c>
      <c r="F137" s="43">
        <f t="shared" si="26"/>
        <v>0</v>
      </c>
      <c r="G137" s="43">
        <f t="shared" si="26"/>
        <v>0</v>
      </c>
      <c r="H137" s="43">
        <f t="shared" si="26"/>
        <v>0</v>
      </c>
      <c r="I137" s="43">
        <f t="shared" si="26"/>
        <v>0</v>
      </c>
      <c r="J137" s="43">
        <f t="shared" si="26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7">E141</f>
        <v>0</v>
      </c>
      <c r="F140" s="43">
        <f t="shared" si="27"/>
        <v>0</v>
      </c>
      <c r="G140" s="43">
        <f t="shared" si="27"/>
        <v>0</v>
      </c>
      <c r="H140" s="43">
        <f t="shared" si="27"/>
        <v>0</v>
      </c>
      <c r="I140" s="43">
        <f t="shared" si="27"/>
        <v>0</v>
      </c>
      <c r="J140" s="43">
        <f t="shared" si="27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28">E143</f>
        <v>0</v>
      </c>
      <c r="F142" s="88">
        <f t="shared" si="28"/>
        <v>0</v>
      </c>
      <c r="G142" s="88">
        <f t="shared" si="28"/>
        <v>0</v>
      </c>
      <c r="H142" s="88">
        <f t="shared" si="28"/>
        <v>0</v>
      </c>
      <c r="I142" s="88">
        <f t="shared" si="28"/>
        <v>0</v>
      </c>
      <c r="J142" s="88">
        <f t="shared" si="28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29">E145</f>
        <v>0</v>
      </c>
      <c r="F144" s="88">
        <f t="shared" si="29"/>
        <v>0</v>
      </c>
      <c r="G144" s="88">
        <f t="shared" si="29"/>
        <v>0</v>
      </c>
      <c r="H144" s="88">
        <f t="shared" si="29"/>
        <v>0</v>
      </c>
      <c r="I144" s="88">
        <f t="shared" si="29"/>
        <v>0</v>
      </c>
      <c r="J144" s="88">
        <f t="shared" si="29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0">E147+E158+E163+E165</f>
        <v>0</v>
      </c>
      <c r="F146" s="90">
        <f t="shared" si="30"/>
        <v>0</v>
      </c>
      <c r="G146" s="90">
        <f t="shared" si="30"/>
        <v>0</v>
      </c>
      <c r="H146" s="90">
        <f t="shared" si="30"/>
        <v>0</v>
      </c>
      <c r="I146" s="90">
        <f t="shared" si="30"/>
        <v>0</v>
      </c>
      <c r="J146" s="90">
        <f t="shared" si="30"/>
        <v>0</v>
      </c>
      <c r="K146" s="50"/>
    </row>
    <row r="147" spans="1:11" s="1" customFormat="1" ht="16.5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1">E148+E149+E150+E151+E152+E153+E154+E155+E156+E157</f>
        <v>0</v>
      </c>
      <c r="F147" s="90">
        <f t="shared" si="31"/>
        <v>0</v>
      </c>
      <c r="G147" s="90">
        <f t="shared" si="31"/>
        <v>0</v>
      </c>
      <c r="H147" s="90">
        <f t="shared" si="31"/>
        <v>0</v>
      </c>
      <c r="I147" s="90">
        <f t="shared" si="31"/>
        <v>0</v>
      </c>
      <c r="J147" s="90">
        <f t="shared" si="31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16.5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16.5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16.5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16.5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16.5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16.5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2">E159+E160+E161+E162</f>
        <v>0</v>
      </c>
      <c r="F158" s="43">
        <f t="shared" si="32"/>
        <v>0</v>
      </c>
      <c r="G158" s="43">
        <f t="shared" si="32"/>
        <v>0</v>
      </c>
      <c r="H158" s="43">
        <f t="shared" si="32"/>
        <v>0</v>
      </c>
      <c r="I158" s="43">
        <f t="shared" si="32"/>
        <v>0</v>
      </c>
      <c r="J158" s="43">
        <f t="shared" si="32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3">E164</f>
        <v>0</v>
      </c>
      <c r="F163" s="43">
        <f t="shared" si="33"/>
        <v>0</v>
      </c>
      <c r="G163" s="43">
        <f t="shared" si="33"/>
        <v>0</v>
      </c>
      <c r="H163" s="43">
        <f t="shared" si="33"/>
        <v>0</v>
      </c>
      <c r="I163" s="43">
        <f t="shared" si="33"/>
        <v>0</v>
      </c>
      <c r="J163" s="43">
        <f t="shared" si="33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4">E166+E167+E168+E169</f>
        <v>0</v>
      </c>
      <c r="F165" s="43">
        <f t="shared" si="34"/>
        <v>0</v>
      </c>
      <c r="G165" s="43">
        <f t="shared" si="34"/>
        <v>0</v>
      </c>
      <c r="H165" s="43">
        <f t="shared" si="34"/>
        <v>0</v>
      </c>
      <c r="I165" s="43">
        <f t="shared" si="34"/>
        <v>0</v>
      </c>
      <c r="J165" s="43">
        <f t="shared" si="34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5">D146+D29</f>
        <v>0</v>
      </c>
      <c r="E170" s="88">
        <f t="shared" si="35"/>
        <v>0</v>
      </c>
      <c r="F170" s="88">
        <f t="shared" si="35"/>
        <v>799333.2</v>
      </c>
      <c r="G170" s="88">
        <f t="shared" si="35"/>
        <v>143810.29999999999</v>
      </c>
      <c r="H170" s="88">
        <f t="shared" si="35"/>
        <v>340388</v>
      </c>
      <c r="I170" s="88">
        <f t="shared" si="35"/>
        <v>543482.5</v>
      </c>
      <c r="J170" s="88">
        <f t="shared" si="35"/>
        <v>799333.2</v>
      </c>
      <c r="K170" s="50"/>
    </row>
    <row r="171" spans="1:11" ht="18" customHeight="1" x14ac:dyDescent="0.25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</row>
    <row r="172" spans="1:11" ht="13.5" customHeight="1" x14ac:dyDescent="0.25">
      <c r="A172" s="99" t="s">
        <v>309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9" t="s">
        <v>312</v>
      </c>
      <c r="B174" s="119"/>
      <c r="C174" s="120"/>
      <c r="D174" s="120"/>
      <c r="E174" s="120"/>
      <c r="F174" s="121" t="s">
        <v>311</v>
      </c>
      <c r="G174" s="121"/>
      <c r="H174" s="121"/>
      <c r="I174" s="74"/>
      <c r="J174" s="74"/>
    </row>
    <row r="175" spans="1:11" ht="16.5" x14ac:dyDescent="0.25">
      <c r="A175" s="81" t="s">
        <v>147</v>
      </c>
      <c r="B175" s="75"/>
      <c r="C175" s="117" t="s">
        <v>67</v>
      </c>
      <c r="D175" s="117"/>
      <c r="E175" s="117"/>
      <c r="F175" s="118" t="s">
        <v>68</v>
      </c>
      <c r="G175" s="118"/>
      <c r="H175" s="118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9" t="s">
        <v>297</v>
      </c>
      <c r="B177" s="119"/>
      <c r="C177" s="120"/>
      <c r="D177" s="120"/>
      <c r="E177" s="120"/>
      <c r="F177" s="121" t="s">
        <v>299</v>
      </c>
      <c r="G177" s="121"/>
      <c r="H177" s="121"/>
      <c r="I177" s="74"/>
      <c r="J177" s="74"/>
    </row>
    <row r="178" spans="1:10" ht="16.5" x14ac:dyDescent="0.25">
      <c r="A178" s="81" t="s">
        <v>148</v>
      </c>
      <c r="B178" s="77"/>
      <c r="C178" s="117" t="s">
        <v>67</v>
      </c>
      <c r="D178" s="117"/>
      <c r="E178" s="117"/>
      <c r="F178" s="118" t="s">
        <v>68</v>
      </c>
      <c r="G178" s="118"/>
      <c r="H178" s="118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2" manualBreakCount="2">
    <brk id="25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Վարչական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2023-01-19T08:04:42Z</dcterms:modified>
</cp:coreProperties>
</file>